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738daab1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мета" sheetId="1" r:id="Rf438dc7d3f6f41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;(#,##0.00);&quot;—&quot;"/>
  </x:numFmts>
  <x:fonts count="7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b/>
      <x:sz val="11"/>
      <x:color rgb="FFFFFFFF"/>
      <x:name val="Arial"/>
    </x:font>
    <x:font>
      <x:sz val="11"/>
      <x:color rgb="FF245BDB"/>
      <x:name val="Arial"/>
    </x:font>
    <x:font>
      <x:b/>
      <x:sz val="11"/>
      <x:color rgb="FF182B4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65"/>
      </x:patternFill>
    </x:fill>
    <x:fill>
      <x:patternFill patternType="solid">
        <x:fgColor rgb="FFFFF2CC"/>
      </x:patternFill>
    </x:fill>
    <x:fill>
      <x:patternFill patternType="solid">
        <x:fgColor rgb="FFEAF1FF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1" fontId="6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b74e404404496" /><Relationship Type="http://schemas.openxmlformats.org/officeDocument/2006/relationships/theme" Target="/xl/theme/theme1.xml" Id="Rdf09b8e0be2a475a" /><Relationship Type="http://schemas.openxmlformats.org/officeDocument/2006/relationships/sharedStrings" Target="/xl/sharedStrings.xml" Id="Re34de22609fd4747" /><Relationship Type="http://schemas.openxmlformats.org/officeDocument/2006/relationships/worksheet" Target="/xl/worksheets/sheet1.xml" Id="Rf438dc7d3f6f41eb" /></Relationships>
</file>

<file path=xl/tables/table1.xml><?xml version="1.0" encoding="utf-8"?>
<x:table xmlns:x="http://schemas.openxmlformats.org/spreadsheetml/2006/main" id="1" name="Estimate" displayName="Estimate" ref="A6:H9" headerRowCount="1" totalsRowCount="0" totalsRowShown="0">
  <x:autoFilter ref="A6:H9"/>
  <x:tableColumns count="8">
    <x:tableColumn id="1" name="Раздел"/>
    <x:tableColumn id="2" name="Позиция"/>
    <x:tableColumn id="3" name="Ед."/>
    <x:tableColumn id="4" name="Количество"/>
    <x:tableColumn id="5" name="Цена, ₽"/>
    <x:tableColumn id="6" name="План, ₽"/>
    <x:tableColumn id="7" name="Факт, ₽"/>
    <x:tableColumn id="8" name="Факт − план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11e338bddf64fe7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20" hidden="0" customWidth="1"/>
    <x:col min="2" max="2" width="26" hidden="0" customWidth="1"/>
    <x:col min="3" max="3" width="12" hidden="0" customWidth="1"/>
    <x:col min="4" max="4" width="14" hidden="0" customWidth="1"/>
    <x:col min="5" max="5" width="18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Смета проекта без НДС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9" t="str">
        <x:v>Раздел</x:v>
      </x:c>
      <x:c r="B6" s="9" t="str">
        <x:v>Позиция</x:v>
      </x:c>
      <x:c r="C6" s="9" t="str">
        <x:v>Ед.</x:v>
      </x:c>
      <x:c r="D6" s="9" t="str">
        <x:v>Количество</x:v>
      </x:c>
      <x:c r="E6" s="9" t="str">
        <x:v>Цена, ₽</x:v>
      </x:c>
      <x:c r="F6" s="9" t="str">
        <x:v>План, ₽</x:v>
      </x:c>
      <x:c r="G6" s="9" t="str">
        <x:v>Факт, ₽</x:v>
      </x:c>
      <x:c r="H6" s="9" t="str">
        <x:v>Факт − план, ₽</x:v>
      </x:c>
    </x:row>
    <x:row r="7" ht="25" customHeight="1">
      <x:c r="A7" s="11" t="str">
        <x:v>Материалы</x:v>
      </x:c>
      <x:c r="B7" s="11" t="str">
        <x:v>Учебные материалы</x:v>
      </x:c>
      <x:c r="C7" s="11" t="str">
        <x:v>шт.</x:v>
      </x:c>
      <x:c r="D7" s="11" t="n">
        <x:v>20</x:v>
      </x:c>
      <x:c r="E7" s="19" t="n">
        <x:v>1500</x:v>
      </x:c>
      <x:c r="F7" s="20" t="n">
        <x:f>IF(OR(ISBLANK(D7),ISBLANK(E7)),"Нет данных",D7*E7)</x:f>
        <x:v>30000</x:v>
      </x:c>
      <x:c r="G7" s="19" t="n">
        <x:v>31000</x:v>
      </x:c>
      <x:c r="H7" s="20" t="n">
        <x:f>IF(OR(ISBLANK(G7),NOT(ISNUMBER(F7))),"Нет данных",G7-F7)</x:f>
        <x:v>1000</x:v>
      </x:c>
    </x:row>
    <x:row r="8" ht="25" customHeight="1">
      <x:c r="A8" s="11" t="str">
        <x:v>Работы</x:v>
      </x:c>
      <x:c r="B8" s="11" t="str">
        <x:v>Монтаж</x:v>
      </x:c>
      <x:c r="C8" s="11" t="str">
        <x:v>час</x:v>
      </x:c>
      <x:c r="D8" s="11" t="n">
        <x:v>10</x:v>
      </x:c>
      <x:c r="E8" s="19" t="n">
        <x:v>2000</x:v>
      </x:c>
      <x:c r="F8" s="20" t="n">
        <x:f>IF(OR(ISBLANK(D8),ISBLANK(E8)),"Нет данных",D8*E8)</x:f>
        <x:v>20000</x:v>
      </x:c>
      <x:c r="G8" s="19" t="n">
        <x:v>19500</x:v>
      </x:c>
      <x:c r="H8" s="20" t="n">
        <x:f>IF(OR(ISBLANK(G8),NOT(ISNUMBER(F8))),"Нет данных",G8-F8)</x:f>
        <x:v>-500</x:v>
      </x:c>
    </x:row>
    <x:row r="9" ht="25" customHeight="1">
      <x:c r="A9" s="11" t="str">
        <x:v>Логистика</x:v>
      </x:c>
      <x:c r="B9" s="11" t="str">
        <x:v>Доставка</x:v>
      </x:c>
      <x:c r="C9" s="11" t="str">
        <x:v>усл.</x:v>
      </x:c>
      <x:c r="D9" s="11" t="n">
        <x:v>1</x:v>
      </x:c>
      <x:c r="E9" s="19" t="n">
        <x:v>3000</x:v>
      </x:c>
      <x:c r="F9" s="20" t="n">
        <x:f>IF(OR(ISBLANK(D9),ISBLANK(E9)),"Нет данных",D9*E9)</x:f>
        <x:v>3000</x:v>
      </x:c>
      <x:c r="G9" s="19" t="n">
        <x:v>3200</x:v>
      </x:c>
      <x:c r="H9" s="20" t="n">
        <x:f>IF(OR(ISBLANK(G9),NOT(ISNUMBER(F9))),"Нет данных",G9-F9)</x:f>
        <x:v>200</x:v>
      </x:c>
    </x:row>
    <x:row r="10" ht="25" customHeight="1">
      <x:c r="A10" s="2"/>
      <x:c r="B10" s="2"/>
      <x:c r="C10" s="2"/>
      <x:c r="D10" s="2"/>
      <x:c r="E10" s="21"/>
      <x:c r="F10" s="21"/>
      <x:c r="G10" s="21"/>
      <x:c r="H10" s="21"/>
    </x:row>
    <x:row r="11" ht="25" customHeight="1">
      <x:c r="A11" s="2" t="str">
        <x:v>База</x:v>
      </x:c>
      <x:c r="B11" s="2"/>
      <x:c r="C11" s="2"/>
      <x:c r="D11" s="2"/>
      <x:c r="E11" s="21"/>
      <x:c r="F11" s="20" t="n">
        <x:f>IF(COUNT(F7:F9)&lt;3,"Нет данных",SUM(F7:F9))</x:f>
        <x:v>53000</x:v>
      </x:c>
      <x:c r="G11" s="20" t="n">
        <x:f>IF(COUNT(G7:G9)&lt;3,"Нет данных",SUM(G7:G9))</x:f>
        <x:v>53700</x:v>
      </x:c>
      <x:c r="H11" s="20" t="n">
        <x:f>IF(OR(NOT(ISNUMBER(F11)),NOT(ISNUMBER(G11))),"Нет данных",G11-F11)</x:f>
        <x:v>700</x:v>
      </x:c>
    </x:row>
    <x:row r="12" ht="25" customHeight="1">
      <x:c r="A12" s="2" t="str">
        <x:v>Резерв от базы</x:v>
      </x:c>
      <x:c r="B12" s="2"/>
      <x:c r="C12" s="2"/>
      <x:c r="D12" s="15" t="n">
        <x:v>0.1</x:v>
      </x:c>
      <x:c r="E12" s="21"/>
      <x:c r="F12" s="20" t="n">
        <x:f>IF(OR(NOT(ISNUMBER(F11)),ISBLANK(D12)),"Нет данных",F11*D12)</x:f>
        <x:v>5300</x:v>
      </x:c>
      <x:c r="G12" s="21"/>
      <x:c r="H12" s="21"/>
    </x:row>
    <x:row r="13" ht="25" customHeight="1">
      <x:c r="A13" s="2"/>
      <x:c r="B13" s="2"/>
      <x:c r="C13" s="2"/>
      <x:c r="D13" s="2"/>
      <x:c r="E13" s="21"/>
      <x:c r="F13" s="21"/>
      <x:c r="G13" s="21"/>
      <x:c r="H13" s="21"/>
    </x:row>
    <x:row r="14" ht="25" customHeight="1">
      <x:c r="A14" s="22" t="str">
        <x:v>Бюджет с резервом</x:v>
      </x:c>
      <x:c r="B14" s="22"/>
      <x:c r="C14" s="22"/>
      <x:c r="D14" s="22"/>
      <x:c r="E14" s="23"/>
      <x:c r="F14" s="24" t="n">
        <x:f>IF(COUNT(F11:F12)&lt;2,"Нет данных",SUM(F11:F12))</x:f>
        <x:v>58300</x:v>
      </x:c>
      <x:c r="G14" s="23"/>
      <x:c r="H14" s="23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</x:row>
    <x:row r="16" ht="25" customHeight="1">
      <x:c r="A16" s="2" t="str">
        <x:v>Резерв применяется ко всей базе. НДС автоматически не добавляется.</x:v>
      </x:c>
      <x:c r="B16" s="2"/>
      <x:c r="C16" s="2"/>
      <x:c r="D16" s="2"/>
      <x:c r="E16" s="2"/>
      <x:c r="F16" s="2"/>
      <x:c r="G16" s="2"/>
      <x:c r="H16" s="2"/>
    </x:row>
    <x:row r="17" ht="25" customHeight="1">
      <x:c r="A17" s="2" t="str">
        <x:v>Факт сравнивается с базовым планом строк; резерв не является расходом.</x:v>
      </x:c>
      <x:c r="B17" s="2"/>
      <x:c r="C17" s="2"/>
      <x:c r="D17" s="2"/>
      <x:c r="E17" s="2"/>
      <x:c r="F17" s="2"/>
      <x:c r="G17" s="2"/>
      <x:c r="H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</x:sheetData>
  <x:pageMargins left="0.7" right="0.7" top="0.75" bottom="0.75" header="0.3" footer="0.3"/>
  <x:tableParts count="1">
    <x:tablePart xmlns:r="http://schemas.openxmlformats.org/officeDocument/2006/relationships" r:id="R311e338bddf64fe7"/>
  </x:tableParts>
</x:worksheet>
</file>