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a5913531e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03f3db45f37d421a"/>
    <x:sheet xmlns:r="http://schemas.openxmlformats.org/officeDocument/2006/relationships" name="Данные" sheetId="2" r:id="Rc0990aed92ee40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#,##0.00;(#,##0.00);&quot;—&quot;"/>
    <x:numFmt numFmtId="202" formatCode="0.00%"/>
  </x:numFmts>
  <x:fonts count="6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65"/>
      </x:patternFill>
    </x:fill>
    <x:fill>
      <x:patternFill patternType="solid">
        <x:fgColor rgb="FFFFF2CC"/>
      </x:patternFill>
    </x:fill>
    <x:fill>
      <x:patternFill patternType="solid">
        <x:fgColor rgb="FFEAF1FF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b4402f0e34d9b" /><Relationship Type="http://schemas.openxmlformats.org/officeDocument/2006/relationships/theme" Target="/xl/theme/theme1.xml" Id="R848a6514540341d3" /><Relationship Type="http://schemas.openxmlformats.org/officeDocument/2006/relationships/sharedStrings" Target="/xl/sharedStrings.xml" Id="R0f65df7f22364bd4" /><Relationship Type="http://schemas.openxmlformats.org/officeDocument/2006/relationships/worksheet" Target="/xl/worksheets/sheet1.xml" Id="R03f3db45f37d421a" /><Relationship Type="http://schemas.openxmlformats.org/officeDocument/2006/relationships/worksheet" Target="/xl/worksheets/sheet2.xml" Id="Rc0990aed92ee40d9" /></Relationships>
</file>

<file path=xl/tables/table1.xml><?xml version="1.0" encoding="utf-8"?>
<x:table xmlns:x="http://schemas.openxmlformats.org/spreadsheetml/2006/main" id="1" name="RawOrders" displayName="RawOrders" ref="A6:G13" headerRowCount="1" totalsRowCount="0" totalsRowShown="0">
  <x:autoFilter ref="A6:G13"/>
  <x:tableColumns count="7">
    <x:tableColumn id="1" name="ID заказа"/>
    <x:tableColumn id="2" name="Дата"/>
    <x:tableColumn id="3" name="Канал"/>
    <x:tableColumn id="4" name="Сумма, ₽"/>
    <x:tableColumn id="5" name="Проверка"/>
    <x:tableColumn id="6" name="Известная сумма (1/0)"/>
    <x:tableColumn id="7" name="Уникальный ID (1/0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208763f05dd45d0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Заказы: сводка после проверки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42" customHeight="1">
      <x:c r="A6" s="8" t="str">
        <x:v>Канал</x:v>
      </x:c>
      <x:c r="B6" s="8" t="str">
        <x:v>Уникальных заказов</x:v>
      </x:c>
      <x:c r="C6" s="8" t="str">
        <x:v>С известной суммой</x:v>
      </x:c>
      <x:c r="D6" s="8" t="str">
        <x:v>Известная выручка, ₽</x:v>
      </x:c>
      <x:c r="E6" s="8" t="str">
        <x:v>Средний чек, ₽</x:v>
      </x:c>
      <x:c r="F6" s="8" t="str">
        <x:v>Доля всех заказов</x:v>
      </x:c>
      <x:c r="G6" s="8" t="str">
        <x:v>Доля выручки</x:v>
      </x:c>
    </x:row>
    <x:row r="7" ht="25" customHeight="1">
      <x:c r="A7" s="2" t="str">
        <x:v>Поиск</x:v>
      </x:c>
      <x:c r="B7" s="17" t="n">
        <x:f>COUNTIFS('Данные'!$C$7:$C$13,A7,'Данные'!$G$7:$G$13,1)</x:f>
        <x:v>2</x:v>
      </x:c>
      <x:c r="C7" s="17" t="n">
        <x:f>COUNTIFS('Данные'!$C$7:$C$13,A7,'Данные'!$F$7:$F$13,1)</x:f>
        <x:v>2</x:v>
      </x:c>
      <x:c r="D7" s="20" t="n">
        <x:f>SUMIFS('Данные'!$D$7:$D$13,'Данные'!$C$7:$C$13,A7,'Данные'!$F$7:$F$13,1)</x:f>
        <x:v>7500</x:v>
      </x:c>
      <x:c r="E7" s="20" t="n">
        <x:f>IF(C7=0,"Нет известных сумм",D7/C7)</x:f>
        <x:v>3750</x:v>
      </x:c>
      <x:c r="F7" s="23" t="n">
        <x:f>IF($B$11=0,"Нет заказов",B7/$B$11)</x:f>
        <x:v>0.3333333333333333</x:v>
      </x:c>
      <x:c r="G7" s="23" t="n">
        <x:f>IF($D$11=0,"Нет выручки",D7/$D$11)</x:f>
        <x:v>0.45454545454545453</x:v>
      </x:c>
    </x:row>
    <x:row r="8" ht="25" customHeight="1">
      <x:c r="A8" s="2" t="str">
        <x:v>Рекомендации</x:v>
      </x:c>
      <x:c r="B8" s="17" t="n">
        <x:f>COUNTIFS('Данные'!$C$7:$C$13,A8,'Данные'!$G$7:$G$13,1)</x:f>
        <x:v>2</x:v>
      </x:c>
      <x:c r="C8" s="17" t="n">
        <x:f>COUNTIFS('Данные'!$C$7:$C$13,A8,'Данные'!$F$7:$F$13,1)</x:f>
        <x:v>2</x:v>
      </x:c>
      <x:c r="D8" s="20" t="n">
        <x:f>SUMIFS('Данные'!$D$7:$D$13,'Данные'!$C$7:$C$13,A8,'Данные'!$F$7:$F$13,1)</x:f>
        <x:v>4000</x:v>
      </x:c>
      <x:c r="E8" s="20" t="n">
        <x:f>IF(C8=0,"Нет известных сумм",D8/C8)</x:f>
        <x:v>2000</x:v>
      </x:c>
      <x:c r="F8" s="23" t="n">
        <x:f>IF($B$11=0,"Нет заказов",B8/$B$11)</x:f>
        <x:v>0.3333333333333333</x:v>
      </x:c>
      <x:c r="G8" s="23" t="n">
        <x:f>IF($D$11=0,"Нет выручки",D8/$D$11)</x:f>
        <x:v>0.24242424242424243</x:v>
      </x:c>
    </x:row>
    <x:row r="9" ht="25" customHeight="1">
      <x:c r="A9" s="2" t="str">
        <x:v>Прямой</x:v>
      </x:c>
      <x:c r="B9" s="17" t="n">
        <x:f>COUNTIFS('Данные'!$C$7:$C$13,A9,'Данные'!$G$7:$G$13,1)</x:f>
        <x:v>2</x:v>
      </x:c>
      <x:c r="C9" s="17" t="n">
        <x:f>COUNTIFS('Данные'!$C$7:$C$13,A9,'Данные'!$F$7:$F$13,1)</x:f>
        <x:v>1</x:v>
      </x:c>
      <x:c r="D9" s="20" t="n">
        <x:f>SUMIFS('Данные'!$D$7:$D$13,'Данные'!$C$7:$C$13,A9,'Данные'!$F$7:$F$13,1)</x:f>
        <x:v>5000</x:v>
      </x:c>
      <x:c r="E9" s="20" t="n">
        <x:f>IF(C9=0,"Нет известных сумм",D9/C9)</x:f>
        <x:v>5000</x:v>
      </x:c>
      <x:c r="F9" s="23" t="n">
        <x:f>IF($B$11=0,"Нет заказов",B9/$B$11)</x:f>
        <x:v>0.3333333333333333</x:v>
      </x:c>
      <x:c r="G9" s="23" t="n">
        <x:f>IF($D$11=0,"Нет выручки",D9/$D$11)</x:f>
        <x:v>0.30303030303030304</x:v>
      </x:c>
    </x:row>
    <x:row r="10" ht="25" customHeight="1">
      <x:c r="A10" s="2"/>
      <x:c r="B10" s="2"/>
      <x:c r="C10" s="2"/>
      <x:c r="D10" s="21"/>
      <x:c r="E10" s="21"/>
      <x:c r="F10" s="2"/>
      <x:c r="G10" s="2"/>
    </x:row>
    <x:row r="11" ht="25" customHeight="1">
      <x:c r="A11" s="2" t="str">
        <x:v>Всего</x:v>
      </x:c>
      <x:c r="B11" s="17" t="n">
        <x:f>SUM(B7:B9)</x:f>
        <x:v>6</x:v>
      </x:c>
      <x:c r="C11" s="17" t="n">
        <x:f>SUM(C7:C9)</x:f>
        <x:v>5</x:v>
      </x:c>
      <x:c r="D11" s="20" t="n">
        <x:f>SUM(D7:D9)</x:f>
        <x:v>16500</x:v>
      </x:c>
      <x:c r="E11" s="21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25" customHeight="1">
      <x:c r="A14" s="2" t="str">
        <x:v>Сумма исходных строк</x:v>
      </x:c>
      <x:c r="B14" s="2"/>
      <x:c r="C14" s="2"/>
      <x:c r="D14" s="20" t="n">
        <x:f>SUM('Данные'!D7:D13)</x:f>
        <x:v>21000</x:v>
      </x:c>
      <x:c r="E14" s="2"/>
      <x:c r="F14" s="2"/>
      <x:c r="G14" s="2"/>
    </x:row>
    <x:row r="15" ht="25" customHeight="1">
      <x:c r="A15" s="2" t="str">
        <x:v>Повторная сумма</x:v>
      </x:c>
      <x:c r="B15" s="2"/>
      <x:c r="C15" s="2"/>
      <x:c r="D15" s="20" t="n">
        <x:f>D14-D11</x:f>
        <x:v>4500</x:v>
      </x:c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 t="str">
        <x:v>Первый ID сохраняется; повтор исключается. Заказ без суммы входит в число уникальных.</x:v>
      </x:c>
      <x:c r="B17" s="2"/>
      <x:c r="C17" s="2"/>
      <x:c r="D17" s="2"/>
      <x:c r="E17" s="2"/>
      <x:c r="F17" s="2"/>
      <x:c r="G17" s="2"/>
    </x:row>
    <x:row r="18" ht="25" customHeight="1">
      <x:c r="A18" s="2" t="str">
        <x:v>Средний чек и доля выручки используют только известные суммы; пропуск не равен нулю.</x:v>
      </x:c>
      <x:c r="B18" s="2"/>
      <x:c r="C18" s="2"/>
      <x:c r="D18" s="2"/>
      <x:c r="E18" s="2"/>
      <x:c r="F18" s="2"/>
      <x:c r="G18" s="2"/>
    </x:row>
    <x:row r="19" ht="25" customHeight="1">
      <x:c r="A19" s="2" t="str">
        <x:v>Учебные данные не подтверждают причины различий между каналами.</x:v>
      </x:c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17" hidden="0" customWidth="1"/>
    <x:col min="2" max="2" width="20" hidden="0" customWidth="1"/>
    <x:col min="3" max="3" width="22" hidden="0" customWidth="1"/>
    <x:col min="4" max="4" width="21" hidden="0" customWidth="1"/>
    <x:col min="5" max="5" width="25" hidden="0" customWidth="1"/>
    <x:col min="6" max="6" width="24" hidden="0" customWidth="1"/>
    <x:col min="7" max="7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Исходные записи и правила включения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42" customHeight="1">
      <x:c r="A6" s="9" t="str">
        <x:v>ID заказа</x:v>
      </x:c>
      <x:c r="B6" s="9" t="str">
        <x:v>Дата</x:v>
      </x:c>
      <x:c r="C6" s="9" t="str">
        <x:v>Канал</x:v>
      </x:c>
      <x:c r="D6" s="9" t="str">
        <x:v>Сумма, ₽</x:v>
      </x:c>
      <x:c r="E6" s="9" t="str">
        <x:v>Проверка</x:v>
      </x:c>
      <x:c r="F6" s="9" t="str">
        <x:v>Известная сумма (1/0)</x:v>
      </x:c>
      <x:c r="G6" s="9" t="str">
        <x:v>Уникальный ID (1/0)</x:v>
      </x:c>
    </x:row>
    <x:row r="7" ht="25" customHeight="1">
      <x:c r="A7" s="11" t="str">
        <x:v>A-001</x:v>
      </x:c>
      <x:c r="B7" s="13" t="n">
        <x:v>46280</x:v>
      </x:c>
      <x:c r="C7" s="11" t="str">
        <x:v>Поиск</x:v>
      </x:c>
      <x:c r="D7" s="15" t="n">
        <x:v>3000</x:v>
      </x:c>
      <x:c r="E7" s="17" t="str">
        <x:f>IF(ISBLANK(A7),"Нет ID",IF(COUNTIFS($A$7:A7,A7)&gt;1,"Повторный ID",IF(ISBLANK(D7),"Нет суммы","Принят")))</x:f>
        <x:v>Принят</x:v>
      </x:c>
      <x:c r="F7" s="17" t="n">
        <x:f>IF(E7="Принят",1,0)</x:f>
        <x:v>1</x:v>
      </x:c>
      <x:c r="G7" s="17" t="n">
        <x:f>IF(ISBLANK(A7),0,IF(COUNTIFS($A$7:A7,A7)=1,1,0))</x:f>
        <x:v>1</x:v>
      </x:c>
    </x:row>
    <x:row r="8" ht="25" customHeight="1">
      <x:c r="A8" s="11" t="str">
        <x:v>A-002</x:v>
      </x:c>
      <x:c r="B8" s="13" t="n">
        <x:v>46280</x:v>
      </x:c>
      <x:c r="C8" s="11" t="str">
        <x:v>Поиск</x:v>
      </x:c>
      <x:c r="D8" s="15" t="n">
        <x:v>4500</x:v>
      </x:c>
      <x:c r="E8" s="17" t="str">
        <x:f>IF(ISBLANK(A8),"Нет ID",IF(COUNTIFS($A$7:A8,A8)&gt;1,"Повторный ID",IF(ISBLANK(D8),"Нет суммы","Принят")))</x:f>
        <x:v>Принят</x:v>
      </x:c>
      <x:c r="F8" s="17" t="n">
        <x:f>IF(E8="Принят",1,0)</x:f>
        <x:v>1</x:v>
      </x:c>
      <x:c r="G8" s="17" t="n">
        <x:f>IF(ISBLANK(A8),0,IF(COUNTIFS($A$7:A8,A8)=1,1,0))</x:f>
        <x:v>1</x:v>
      </x:c>
    </x:row>
    <x:row r="9" ht="25" customHeight="1">
      <x:c r="A9" s="11" t="str">
        <x:v>A-002</x:v>
      </x:c>
      <x:c r="B9" s="13" t="n">
        <x:v>46280</x:v>
      </x:c>
      <x:c r="C9" s="11" t="str">
        <x:v>Поиск</x:v>
      </x:c>
      <x:c r="D9" s="15" t="n">
        <x:v>4500</x:v>
      </x:c>
      <x:c r="E9" s="17" t="str">
        <x:f>IF(ISBLANK(A9),"Нет ID",IF(COUNTIFS($A$7:A9,A9)&gt;1,"Повторный ID",IF(ISBLANK(D9),"Нет суммы","Принят")))</x:f>
        <x:v>Повторный ID</x:v>
      </x:c>
      <x:c r="F9" s="17" t="n">
        <x:f>IF(E9="Принят",1,0)</x:f>
        <x:v>0</x:v>
      </x:c>
      <x:c r="G9" s="17" t="n">
        <x:f>IF(ISBLANK(A9),0,IF(COUNTIFS($A$7:A9,A9)=1,1,0))</x:f>
        <x:v>0</x:v>
      </x:c>
    </x:row>
    <x:row r="10" ht="25" customHeight="1">
      <x:c r="A10" s="11" t="str">
        <x:v>A-003</x:v>
      </x:c>
      <x:c r="B10" s="13" t="n">
        <x:v>46280</x:v>
      </x:c>
      <x:c r="C10" s="11" t="str">
        <x:v>Рекомендации</x:v>
      </x:c>
      <x:c r="D10" s="15" t="n">
        <x:v>2500</x:v>
      </x:c>
      <x:c r="E10" s="17" t="str">
        <x:f>IF(ISBLANK(A10),"Нет ID",IF(COUNTIFS($A$7:A10,A10)&gt;1,"Повторный ID",IF(ISBLANK(D10),"Нет суммы","Принят")))</x:f>
        <x:v>Принят</x:v>
      </x:c>
      <x:c r="F10" s="17" t="n">
        <x:f>IF(E10="Принят",1,0)</x:f>
        <x:v>1</x:v>
      </x:c>
      <x:c r="G10" s="17" t="n">
        <x:f>IF(ISBLANK(A10),0,IF(COUNTIFS($A$7:A10,A10)=1,1,0))</x:f>
        <x:v>1</x:v>
      </x:c>
    </x:row>
    <x:row r="11" ht="25" customHeight="1">
      <x:c r="A11" s="11" t="str">
        <x:v>A-004</x:v>
      </x:c>
      <x:c r="B11" s="13" t="n">
        <x:v>46280</x:v>
      </x:c>
      <x:c r="C11" s="11" t="str">
        <x:v>Рекомендации</x:v>
      </x:c>
      <x:c r="D11" s="15" t="n">
        <x:v>1500</x:v>
      </x:c>
      <x:c r="E11" s="17" t="str">
        <x:f>IF(ISBLANK(A11),"Нет ID",IF(COUNTIFS($A$7:A11,A11)&gt;1,"Повторный ID",IF(ISBLANK(D11),"Нет суммы","Принят")))</x:f>
        <x:v>Принят</x:v>
      </x:c>
      <x:c r="F11" s="17" t="n">
        <x:f>IF(E11="Принят",1,0)</x:f>
        <x:v>1</x:v>
      </x:c>
      <x:c r="G11" s="17" t="n">
        <x:f>IF(ISBLANK(A11),0,IF(COUNTIFS($A$7:A11,A11)=1,1,0))</x:f>
        <x:v>1</x:v>
      </x:c>
    </x:row>
    <x:row r="12" ht="25" customHeight="1">
      <x:c r="A12" s="11" t="str">
        <x:v>A-005</x:v>
      </x:c>
      <x:c r="B12" s="13" t="n">
        <x:v>46280</x:v>
      </x:c>
      <x:c r="C12" s="11" t="str">
        <x:v>Прямой</x:v>
      </x:c>
      <x:c r="D12" s="15" t="n">
        <x:v>5000</x:v>
      </x:c>
      <x:c r="E12" s="17" t="str">
        <x:f>IF(ISBLANK(A12),"Нет ID",IF(COUNTIFS($A$7:A12,A12)&gt;1,"Повторный ID",IF(ISBLANK(D12),"Нет суммы","Принят")))</x:f>
        <x:v>Принят</x:v>
      </x:c>
      <x:c r="F12" s="17" t="n">
        <x:f>IF(E12="Принят",1,0)</x:f>
        <x:v>1</x:v>
      </x:c>
      <x:c r="G12" s="17" t="n">
        <x:f>IF(ISBLANK(A12),0,IF(COUNTIFS($A$7:A12,A12)=1,1,0))</x:f>
        <x:v>1</x:v>
      </x:c>
    </x:row>
    <x:row r="13" ht="25" customHeight="1">
      <x:c r="A13" s="11" t="str">
        <x:v>A-006</x:v>
      </x:c>
      <x:c r="B13" s="13" t="n">
        <x:v>46280</x:v>
      </x:c>
      <x:c r="C13" s="11" t="str">
        <x:v>Прямой</x:v>
      </x:c>
      <x:c r="D13" s="15"/>
      <x:c r="E13" s="17" t="str">
        <x:f>IF(ISBLANK(A13),"Нет ID",IF(COUNTIFS($A$7:A13,A13)&gt;1,"Повторный ID",IF(ISBLANK(D13),"Нет суммы","Принят")))</x:f>
        <x:v>Нет суммы</x:v>
      </x:c>
      <x:c r="F13" s="17" t="n">
        <x:f>IF(E13="Принят",1,0)</x:f>
        <x:v>0</x:v>
      </x:c>
      <x:c r="G13" s="17" t="n">
        <x:f>IF(ISBLANK(A13),0,IF(COUNTIFS($A$7:A13,A13)=1,1,0))</x:f>
        <x:v>1</x:v>
      </x:c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 t="str">
        <x:v>ID — текстовый ключ; дата — дата заказа; канал — категория; сумма — рубли.</x:v>
      </x:c>
      <x:c r="B16" s="2"/>
      <x:c r="C16" s="2"/>
      <x:c r="D16" s="2"/>
      <x:c r="E16" s="2"/>
      <x:c r="F16" s="2"/>
      <x:c r="G16" s="2"/>
    </x:row>
    <x:row r="17" ht="25" customHeight="1">
      <x:c r="A17" s="2" t="str">
        <x:v>F включает только известные суммы; G учитывает все уникальные заказы, включая пропуски.</x:v>
      </x:c>
      <x:c r="B17" s="2"/>
      <x:c r="C17" s="2"/>
      <x:c r="D17" s="2"/>
      <x:c r="E17" s="2"/>
      <x:c r="F17" s="2"/>
      <x:c r="G17" s="2"/>
    </x:row>
    <x:row r="18" ht="25" customHeight="1">
      <x:c r="A18" s="2" t="str">
        <x:v>Порядок строк определяет первую запись ID. Сравните дубликаты перед удалением.</x:v>
      </x:c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</x:sheetData>
  <x:pageMargins left="0.7" right="0.7" top="0.75" bottom="0.75" header="0.3" footer="0.3"/>
  <x:tableParts count="1">
    <x:tablePart xmlns:r="http://schemas.openxmlformats.org/officeDocument/2006/relationships" r:id="R1208763f05dd45d0"/>
  </x:tableParts>
</x:worksheet>
</file>